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86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<sst xmlns="http://schemas.openxmlformats.org/spreadsheetml/2006/main" count="356" uniqueCount="248">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</sst>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5">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9">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68" sqref="C6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18</v>
      </c>
    </row>
    <row r="14" spans="1:3" ht="50.25" customHeight="1">
      <c r="A14" s="15" t="s">
        <v>16</v>
      </c>
      <c r="B14" s="10" t="s">
        <v>25</v>
      </c>
      <c r="C14" s="79" t="s">
        <v>5</v>
      </c>
    </row>
    <row r="15" spans="1:8" ht="15">
      <c r="A15" s="15" t="s">
        <v>17</v>
      </c>
      <c r="B15" s="10" t="s">
        <v>21</v>
      </c>
      <c r="C15" s="79" t="s">
        <v>5</v>
      </c>
      <c r="F15" s="32">
        <f>+VALUE(A10)</f>
        <v>0.5</v>
      </c>
      <c r="H15" s="85"/>
    </row>
    <row r="16" spans="1:6" ht="24.75" customHeight="1">
      <c r="A16" s="101">
        <f>_xlfn.IFERROR((COUNTIF(C12:C15,"Da")+(COUNTIF(C12:C15,"Djelomično")/2))/((COUNTIF(C12:C15,"Da")+COUNTIF(C12:C15,"Ne")+COUNTIF(C12:C15,"Djelomično"))),"Nije primjenjivo")</f>
        <v>0.6666666666666666</v>
      </c>
      <c r="B16" s="102"/>
      <c r="C16" s="103"/>
      <c r="F16" s="32">
        <f>+VALUE(A16)</f>
        <v>0.6666666666666666</v>
      </c>
    </row>
    <row r="17" spans="1:6" ht="24.75" customHeight="1">
      <c r="A17" s="28" t="s">
        <v>148</v>
      </c>
      <c r="B17" s="105" t="s">
        <v>26</v>
      </c>
      <c r="C17" s="106"/>
      <c r="F17" s="32">
        <f>+VALUE(A21)</f>
        <v>0.8333333333333334</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0.9615384615384616</v>
      </c>
    </row>
    <row r="22" spans="1:6" ht="24.75" customHeight="1">
      <c r="A22" s="28" t="s">
        <v>147</v>
      </c>
      <c r="B22" s="105" t="s">
        <v>32</v>
      </c>
      <c r="C22" s="106"/>
      <c r="F22" s="32">
        <f>+VALUE(A57)</f>
        <v>1</v>
      </c>
    </row>
    <row r="23" spans="1:6" ht="30">
      <c r="A23" s="15" t="s">
        <v>34</v>
      </c>
      <c r="B23" s="10" t="s">
        <v>36</v>
      </c>
      <c r="C23" s="79" t="s">
        <v>5</v>
      </c>
      <c r="F23" s="32">
        <f>+VALUE(A65)</f>
        <v>1</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0.8</v>
      </c>
    </row>
    <row r="28" spans="1:6" ht="30">
      <c r="A28" s="15" t="s">
        <v>42</v>
      </c>
      <c r="B28" s="10" t="s">
        <v>44</v>
      </c>
      <c r="C28" s="79" t="s">
        <v>5</v>
      </c>
      <c r="F28" s="32">
        <f>+VALUE(A106)</f>
        <v>0.75</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227</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0.9615384615384616</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5</v>
      </c>
    </row>
    <row r="63" spans="1:3" ht="15">
      <c r="A63" s="15" t="s">
        <v>97</v>
      </c>
      <c r="B63" s="10" t="s">
        <v>91</v>
      </c>
      <c r="C63" s="79" t="s">
        <v>5</v>
      </c>
    </row>
    <row r="64" spans="1:3" ht="45">
      <c r="A64" s="15" t="s">
        <v>98</v>
      </c>
      <c r="B64" s="10" t="s">
        <v>92</v>
      </c>
      <c r="C64" s="79" t="s">
        <v>5</v>
      </c>
    </row>
    <row r="65" spans="1:3" ht="24.75" customHeight="1">
      <c r="A65" s="101">
        <f>_xlfn.IFERROR((COUNTIF(C59:C64,"Da")+(COUNTIF(C59:C64,"Djelomično")/2))/((COUNTIF(C59:C64,"Da")+COUNTIF(C59:C64,"Ne")+COUNTIF(C59:C64,"Djelomično"))),"Nije primjenjivo")</f>
        <v>1</v>
      </c>
      <c r="B65" s="102"/>
      <c r="C65" s="103"/>
    </row>
    <row r="66" spans="1:3" ht="15">
      <c r="A66" s="29" t="s">
        <v>100</v>
      </c>
      <c r="B66" s="107" t="s">
        <v>123</v>
      </c>
      <c r="C66" s="108"/>
    </row>
    <row r="67" spans="1:3" ht="30">
      <c r="A67" s="15" t="s">
        <v>105</v>
      </c>
      <c r="B67" s="10" t="s">
        <v>101</v>
      </c>
      <c r="C67" s="79" t="s">
        <v>227</v>
      </c>
    </row>
    <row r="68" spans="1:3" ht="45">
      <c r="A68" s="15" t="s">
        <v>106</v>
      </c>
      <c r="B68" s="10" t="s">
        <v>102</v>
      </c>
      <c r="C68" s="79" t="s">
        <v>227</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227</v>
      </c>
    </row>
    <row r="96" spans="1:3" ht="45">
      <c r="A96" s="15" t="s">
        <v>165</v>
      </c>
      <c r="B96" s="10" t="s">
        <v>155</v>
      </c>
      <c r="C96" s="79" t="s">
        <v>227</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v>
      </c>
      <c r="B103" s="102"/>
      <c r="C103" s="103"/>
    </row>
    <row r="104" spans="1:3" ht="24.75" customHeight="1">
      <c r="A104" s="14" t="s">
        <v>177</v>
      </c>
      <c r="B104" s="105" t="s">
        <v>244</v>
      </c>
      <c r="C104" s="106"/>
    </row>
    <row r="105" spans="1:3" ht="30">
      <c r="A105" s="15" t="s">
        <v>38</v>
      </c>
      <c r="B105" s="10" t="s">
        <v>158</v>
      </c>
      <c r="C105" s="79" t="s">
        <v>172</v>
      </c>
    </row>
    <row r="106" spans="1:3" ht="24.75" customHeight="1" thickBot="1">
      <c r="A106" s="109" t="str">
        <f>IF(C105="Više od 90%","100%",IF(C105="80% - 90%","75%",IF(C105="70% - 80%","50%",IF(C105="60% - 70%","25%",IF(C105="Manje od 60%","0%","Nije primjenjivo")))))</f>
        <v>75%</v>
      </c>
      <c r="B106" s="110"/>
      <c r="C106" s="111"/>
    </row>
    <row r="107" spans="1:3" ht="24.75" customHeight="1">
      <c r="A107" s="112" t="s">
        <v>179</v>
      </c>
      <c r="B107" s="113"/>
      <c r="C107" s="116">
        <f>_xlfn.SUMIFS(F15:F28,F15:F28,"&lt;&gt;#VALUE!")/COUNT(F15:F28)</f>
        <v>0.8662721893491125</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6"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f>+Upitnik!A16</f>
        <v>0.6666666666666666</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0.9615384615384616</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0.8</v>
      </c>
      <c r="D15" s="81"/>
    </row>
    <row r="16" spans="1:4" s="34" customFormat="1" ht="39.75" customHeight="1" thickBot="1">
      <c r="A16" s="46" t="s">
        <v>177</v>
      </c>
      <c r="B16" s="41" t="s">
        <v>178</v>
      </c>
      <c r="C16" s="42" t="str">
        <f>+Upitnik!A106</f>
        <v>75%</v>
      </c>
      <c r="D16" s="82"/>
    </row>
    <row r="17" spans="1:4" s="34" customFormat="1" ht="39.75" customHeight="1" thickBot="1">
      <c r="A17" s="118" t="s">
        <v>179</v>
      </c>
      <c r="B17" s="119"/>
      <c r="C17" s="84">
        <f>+Upitnik!C107</f>
        <v>0.8662721893491125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Karmen</cp:lastModifiedBy>
  <cp:lastPrinted>2019-12-05T14:42:35Z</cp:lastPrinted>
  <dcterms:created xsi:type="dcterms:W3CDTF">2012-05-21T15:07:27Z</dcterms:created>
  <dcterms:modified xsi:type="dcterms:W3CDTF">2023-07-24T06:11:43Z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